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externalReferences>
    <externalReference r:id="rId2"/>
  </externalReference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<sst xmlns="http://schemas.openxmlformats.org/spreadsheetml/2006/main" count="44" uniqueCount="29">
  <si>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</si>
  <si>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2026年5月盖德镇城乡低保等资金发放汇总表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</si>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</sst>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zoomScale="90" zoomScaleNormal="90" workbookViewId="0">
      <selection activeCell="L20" sqref="C20 L20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9.44166666666667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1024 1025:1638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22.5" spans="1:1024 1025:1638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21.75" customHeight="1" spans="1:1024 1025:16384">
      <c r="A3" s="7" t="s">
        <v>2</v>
      </c>
      <c r="B3" s="7"/>
      <c r="C3" s="7"/>
      <c r="D3" s="7"/>
      <c r="E3" s="8"/>
      <c r="F3" s="8"/>
      <c r="G3" s="8"/>
      <c r="H3" s="8"/>
      <c r="I3" s="9"/>
      <c r="J3" s="9"/>
      <c r="K3" s="9"/>
      <c r="L3" s="9"/>
      <c r="M3" s="8"/>
      <c r="N3" s="8"/>
      <c r="O3" s="8"/>
      <c r="P3" s="8"/>
      <c r="Q3" s="8"/>
      <c r="R3" s="8"/>
      <c r="S3" s="8"/>
    </row>
    <row r="4" s="2" customFormat="1" ht="25.5" customHeight="1" spans="1:1024 1025:16384">
      <c r="A4" s="10" t="s">
        <v>3</v>
      </c>
      <c r="B4" s="10" t="s">
        <v>4</v>
      </c>
      <c r="C4" s="10"/>
      <c r="D4" s="10"/>
      <c r="E4" s="10" t="s">
        <v>5</v>
      </c>
      <c r="F4" s="10"/>
      <c r="G4" s="10"/>
      <c r="H4" s="10" t="s">
        <v>6</v>
      </c>
      <c r="I4" s="10"/>
      <c r="J4" s="10"/>
      <c r="K4" s="11" t="s">
        <v>7</v>
      </c>
      <c r="L4" s="11"/>
      <c r="M4" s="11"/>
      <c r="N4" s="11" t="s">
        <v>8</v>
      </c>
      <c r="O4" s="11"/>
      <c r="P4" s="11"/>
      <c r="Q4" s="10" t="s">
        <v>9</v>
      </c>
      <c r="R4" s="10"/>
      <c r="S4" s="10"/>
      <c r="T4" s="12" t="s">
        <v>10</v>
      </c>
    </row>
    <row r="5" s="2" customFormat="1" ht="36" customHeight="1" spans="1:1024 1025:16384">
      <c r="A5" s="10"/>
      <c r="B5" s="10" t="s">
        <v>11</v>
      </c>
      <c r="C5" s="10" t="s">
        <v>12</v>
      </c>
      <c r="D5" s="13" t="s">
        <v>13</v>
      </c>
      <c r="E5" s="10" t="s">
        <v>11</v>
      </c>
      <c r="F5" s="10" t="s">
        <v>12</v>
      </c>
      <c r="G5" s="13" t="s">
        <v>13</v>
      </c>
      <c r="H5" s="10" t="s">
        <v>11</v>
      </c>
      <c r="I5" s="10" t="s">
        <v>12</v>
      </c>
      <c r="J5" s="13" t="s">
        <v>13</v>
      </c>
      <c r="K5" s="10" t="s">
        <v>11</v>
      </c>
      <c r="L5" s="10" t="s">
        <v>12</v>
      </c>
      <c r="M5" s="13" t="s">
        <v>13</v>
      </c>
      <c r="N5" s="10" t="s">
        <v>11</v>
      </c>
      <c r="O5" s="10" t="s">
        <v>12</v>
      </c>
      <c r="P5" s="13" t="s">
        <v>13</v>
      </c>
      <c r="Q5" s="10" t="s">
        <v>11</v>
      </c>
      <c r="R5" s="10" t="s">
        <v>12</v>
      </c>
      <c r="S5" s="13" t="s">
        <v>13</v>
      </c>
      <c r="T5" s="12"/>
    </row>
    <row r="6" s="2" customFormat="1" ht="22.5" customHeight="1" spans="1:1024 1025:16384">
      <c r="A6" s="14" t="s">
        <v>14</v>
      </c>
      <c r="B6" s="14">
        <v>15</v>
      </c>
      <c r="C6" s="14">
        <v>22</v>
      </c>
      <c r="D6" s="14">
        <v>13741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2</v>
      </c>
      <c r="L6" s="14">
        <v>2</v>
      </c>
      <c r="M6" s="14">
        <v>2608</v>
      </c>
      <c r="N6" s="14">
        <v>0</v>
      </c>
      <c r="O6" s="14">
        <v>0</v>
      </c>
      <c r="P6" s="14">
        <v>0</v>
      </c>
      <c r="Q6" s="14">
        <v>1</v>
      </c>
      <c r="R6" s="14">
        <v>1</v>
      </c>
      <c r="S6" s="14">
        <v>1891</v>
      </c>
      <c r="T6" s="14">
        <f>S6+P6+M6+J6+G6+D6</f>
        <v>18240</v>
      </c>
    </row>
    <row r="7" s="2" customFormat="1" ht="22.5" customHeight="1" spans="1:1024 1025:16384">
      <c r="A7" s="14" t="s">
        <v>15</v>
      </c>
      <c r="B7" s="14">
        <v>10</v>
      </c>
      <c r="C7" s="14">
        <v>12</v>
      </c>
      <c r="D7" s="14">
        <v>7405</v>
      </c>
      <c r="E7" s="14">
        <v>0</v>
      </c>
      <c r="F7" s="14">
        <v>0</v>
      </c>
      <c r="G7" s="14">
        <v>0</v>
      </c>
      <c r="H7" s="14">
        <v>3</v>
      </c>
      <c r="I7" s="14">
        <v>3</v>
      </c>
      <c r="J7" s="14">
        <v>300</v>
      </c>
      <c r="K7" s="14">
        <v>1</v>
      </c>
      <c r="L7" s="14">
        <v>1</v>
      </c>
      <c r="M7" s="14">
        <v>1304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f t="shared" ref="T7:T23" si="0">S7+P7+M7+J7+G7+D7</f>
        <v>9009</v>
      </c>
    </row>
    <row r="8" s="2" customFormat="1" ht="22.5" customHeight="1" spans="1:1024 1025:16384">
      <c r="A8" s="14" t="s">
        <v>16</v>
      </c>
      <c r="B8" s="14">
        <v>23</v>
      </c>
      <c r="C8" s="14">
        <v>40</v>
      </c>
      <c r="D8" s="14">
        <f>23605+2250</f>
        <v>25855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7</v>
      </c>
      <c r="L8" s="14">
        <v>7</v>
      </c>
      <c r="M8" s="14">
        <f>11580+1304</f>
        <v>12884</v>
      </c>
      <c r="N8" s="14">
        <v>0</v>
      </c>
      <c r="O8" s="14">
        <v>0</v>
      </c>
      <c r="P8" s="14">
        <v>0</v>
      </c>
      <c r="Q8" s="14">
        <v>3</v>
      </c>
      <c r="R8" s="14">
        <v>5</v>
      </c>
      <c r="S8" s="14">
        <v>9455</v>
      </c>
      <c r="T8" s="14">
        <f t="shared" si="0"/>
        <v>48194</v>
      </c>
    </row>
    <row r="9" s="2" customFormat="1" ht="22.5" customHeight="1" spans="1:1024 1025:16384">
      <c r="A9" s="14" t="s">
        <v>17</v>
      </c>
      <c r="B9" s="14">
        <v>9</v>
      </c>
      <c r="C9" s="14">
        <v>23</v>
      </c>
      <c r="D9" s="14">
        <f>11870-470</f>
        <v>11400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7</v>
      </c>
      <c r="L9" s="14">
        <v>7</v>
      </c>
      <c r="M9" s="14">
        <f>5867+4730</f>
        <v>10597</v>
      </c>
      <c r="N9" s="14">
        <v>0</v>
      </c>
      <c r="O9" s="14">
        <v>0</v>
      </c>
      <c r="P9" s="14">
        <v>0</v>
      </c>
      <c r="Q9" s="14">
        <v>1</v>
      </c>
      <c r="R9" s="14">
        <v>1</v>
      </c>
      <c r="S9" s="14">
        <v>1406</v>
      </c>
      <c r="T9" s="14">
        <f t="shared" si="0"/>
        <v>23403</v>
      </c>
    </row>
    <row r="10" s="2" customFormat="1" ht="22.5" customHeight="1" spans="1:1024 1025:16384">
      <c r="A10" s="14" t="s">
        <v>18</v>
      </c>
      <c r="B10" s="14">
        <v>19</v>
      </c>
      <c r="C10" s="14">
        <v>30</v>
      </c>
      <c r="D10" s="14">
        <f>21505-845</f>
        <v>20660</v>
      </c>
      <c r="E10" s="14">
        <v>0</v>
      </c>
      <c r="F10" s="14">
        <v>0</v>
      </c>
      <c r="G10" s="14">
        <v>0</v>
      </c>
      <c r="H10" s="14">
        <v>3</v>
      </c>
      <c r="I10" s="14">
        <v>3</v>
      </c>
      <c r="J10" s="14">
        <v>300</v>
      </c>
      <c r="K10" s="14">
        <v>2</v>
      </c>
      <c r="L10" s="14">
        <v>2</v>
      </c>
      <c r="M10" s="14">
        <f>1304+1304</f>
        <v>2608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f t="shared" si="0"/>
        <v>23568</v>
      </c>
    </row>
    <row r="11" s="2" customFormat="1" ht="22.5" customHeight="1" spans="1:1024 1025:16384">
      <c r="A11" s="14" t="s">
        <v>19</v>
      </c>
      <c r="B11" s="14">
        <v>16</v>
      </c>
      <c r="C11" s="14">
        <v>29</v>
      </c>
      <c r="D11" s="14">
        <f>22296-3640-845</f>
        <v>17811</v>
      </c>
      <c r="E11" s="14">
        <v>0</v>
      </c>
      <c r="F11" s="14">
        <v>0</v>
      </c>
      <c r="G11" s="14">
        <v>0</v>
      </c>
      <c r="H11" s="14">
        <v>3</v>
      </c>
      <c r="I11" s="14">
        <v>3</v>
      </c>
      <c r="J11" s="14">
        <v>300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 t="shared" si="0"/>
        <v>18111</v>
      </c>
    </row>
    <row r="12" s="2" customFormat="1" ht="22.5" customHeight="1" spans="1:1024 1025:16384">
      <c r="A12" s="14" t="s">
        <v>20</v>
      </c>
      <c r="B12" s="14">
        <v>42</v>
      </c>
      <c r="C12" s="14">
        <v>73</v>
      </c>
      <c r="D12" s="14">
        <f>49086-845-620</f>
        <v>47621</v>
      </c>
      <c r="E12" s="14">
        <v>0</v>
      </c>
      <c r="F12" s="14">
        <v>0</v>
      </c>
      <c r="G12" s="14">
        <v>0</v>
      </c>
      <c r="H12" s="14">
        <v>3</v>
      </c>
      <c r="I12" s="14">
        <v>3</v>
      </c>
      <c r="J12" s="14">
        <v>300</v>
      </c>
      <c r="K12" s="14">
        <v>2</v>
      </c>
      <c r="L12" s="14">
        <v>2</v>
      </c>
      <c r="M12" s="14">
        <v>2608</v>
      </c>
      <c r="N12" s="14">
        <v>0</v>
      </c>
      <c r="O12" s="14">
        <v>0</v>
      </c>
      <c r="P12" s="14">
        <v>0</v>
      </c>
      <c r="Q12" s="14">
        <v>1</v>
      </c>
      <c r="R12" s="14">
        <v>1</v>
      </c>
      <c r="S12" s="14">
        <v>1891</v>
      </c>
      <c r="T12" s="14">
        <f t="shared" si="0"/>
        <v>52420</v>
      </c>
    </row>
    <row r="13" s="2" customFormat="1" ht="22.5" customHeight="1" spans="1:1024 1025:16384">
      <c r="A13" s="14" t="s">
        <v>21</v>
      </c>
      <c r="B13" s="14">
        <v>25</v>
      </c>
      <c r="C13" s="14">
        <v>40</v>
      </c>
      <c r="D13" s="14">
        <v>26535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6</v>
      </c>
      <c r="L13" s="14">
        <v>6</v>
      </c>
      <c r="M13" s="14">
        <f>7094+1304+1304</f>
        <v>9702</v>
      </c>
      <c r="N13" s="14">
        <v>0</v>
      </c>
      <c r="O13" s="14">
        <v>0</v>
      </c>
      <c r="P13" s="14">
        <v>0</v>
      </c>
      <c r="Q13" s="14">
        <v>1</v>
      </c>
      <c r="R13" s="14">
        <v>1</v>
      </c>
      <c r="S13" s="14">
        <v>1891</v>
      </c>
      <c r="T13" s="14">
        <f t="shared" si="0"/>
        <v>38128</v>
      </c>
    </row>
    <row r="14" s="2" customFormat="1" ht="22.5" customHeight="1" spans="1:1024 1025:16384">
      <c r="A14" s="14" t="s">
        <v>22</v>
      </c>
      <c r="B14" s="14">
        <v>41</v>
      </c>
      <c r="C14" s="14">
        <v>67</v>
      </c>
      <c r="D14" s="14">
        <v>41791</v>
      </c>
      <c r="E14" s="14">
        <v>0</v>
      </c>
      <c r="F14" s="14">
        <v>0</v>
      </c>
      <c r="G14" s="14">
        <v>0</v>
      </c>
      <c r="H14" s="14">
        <v>4</v>
      </c>
      <c r="I14" s="14">
        <v>4</v>
      </c>
      <c r="J14" s="14">
        <v>400</v>
      </c>
      <c r="K14" s="14">
        <v>9</v>
      </c>
      <c r="L14" s="14">
        <v>9</v>
      </c>
      <c r="M14" s="14">
        <f>13372+1878</f>
        <v>15250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f t="shared" si="0"/>
        <v>57441</v>
      </c>
    </row>
    <row r="15" s="2" customFormat="1" ht="22.5" customHeight="1" spans="1:1024 1025:16384">
      <c r="A15" s="14" t="s">
        <v>23</v>
      </c>
      <c r="B15" s="14">
        <v>13</v>
      </c>
      <c r="C15" s="14">
        <v>17</v>
      </c>
      <c r="D15" s="14">
        <f>11895-845</f>
        <v>11050</v>
      </c>
      <c r="E15" s="14">
        <v>0</v>
      </c>
      <c r="F15" s="14">
        <v>0</v>
      </c>
      <c r="G15" s="14">
        <v>0</v>
      </c>
      <c r="H15" s="14">
        <v>2</v>
      </c>
      <c r="I15" s="14">
        <v>2</v>
      </c>
      <c r="J15" s="14">
        <v>200</v>
      </c>
      <c r="K15" s="14">
        <v>3</v>
      </c>
      <c r="L15" s="14">
        <v>3</v>
      </c>
      <c r="M15" s="14">
        <v>5790</v>
      </c>
      <c r="N15" s="14">
        <v>0</v>
      </c>
      <c r="O15" s="14">
        <v>0</v>
      </c>
      <c r="P15" s="14">
        <v>0</v>
      </c>
      <c r="Q15" s="14">
        <v>2</v>
      </c>
      <c r="R15" s="14">
        <v>2</v>
      </c>
      <c r="S15" s="14">
        <v>3782</v>
      </c>
      <c r="T15" s="14">
        <f t="shared" si="0"/>
        <v>20822</v>
      </c>
    </row>
    <row r="16" s="2" customFormat="1" ht="22.5" customHeight="1" spans="1:1024 1025:16384">
      <c r="A16" s="14" t="s">
        <v>24</v>
      </c>
      <c r="B16" s="14">
        <v>25</v>
      </c>
      <c r="C16" s="14">
        <v>35</v>
      </c>
      <c r="D16" s="14">
        <f>24156-450</f>
        <v>23706</v>
      </c>
      <c r="E16" s="14">
        <v>0</v>
      </c>
      <c r="F16" s="14">
        <v>0</v>
      </c>
      <c r="G16" s="14">
        <v>0</v>
      </c>
      <c r="H16" s="14">
        <v>3</v>
      </c>
      <c r="I16" s="14">
        <v>3</v>
      </c>
      <c r="J16" s="14">
        <v>300</v>
      </c>
      <c r="K16" s="14">
        <v>6</v>
      </c>
      <c r="L16" s="14">
        <v>6</v>
      </c>
      <c r="M16" s="14">
        <v>7824</v>
      </c>
      <c r="N16" s="14">
        <v>0</v>
      </c>
      <c r="O16" s="14">
        <v>0</v>
      </c>
      <c r="P16" s="14">
        <v>0</v>
      </c>
      <c r="Q16" s="14">
        <v>1</v>
      </c>
      <c r="R16" s="14">
        <v>1</v>
      </c>
      <c r="S16" s="14">
        <v>1591</v>
      </c>
      <c r="T16" s="14">
        <f t="shared" si="0"/>
        <v>33421</v>
      </c>
    </row>
    <row r="17" s="2" customFormat="1" ht="22.5" customHeight="1" spans="1:20">
      <c r="A17" s="14" t="s">
        <v>25</v>
      </c>
      <c r="B17" s="14">
        <v>9</v>
      </c>
      <c r="C17" s="14">
        <v>17</v>
      </c>
      <c r="D17" s="14">
        <v>11440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f t="shared" si="0"/>
        <v>11440</v>
      </c>
    </row>
    <row r="18" s="2" customFormat="1" ht="22.5" customHeight="1" spans="1:20">
      <c r="A18" s="14" t="s">
        <v>26</v>
      </c>
      <c r="B18" s="14">
        <v>22</v>
      </c>
      <c r="C18" s="14">
        <v>41</v>
      </c>
      <c r="D18" s="14">
        <v>26436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4</v>
      </c>
      <c r="L18" s="14">
        <v>4</v>
      </c>
      <c r="M18" s="14">
        <f>2608+2608</f>
        <v>5216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 t="shared" si="0"/>
        <v>31652</v>
      </c>
    </row>
    <row r="19" s="2" customFormat="1" ht="22.5" customHeight="1" spans="1:20">
      <c r="A19" s="14" t="s">
        <v>27</v>
      </c>
      <c r="B19" s="14">
        <v>42</v>
      </c>
      <c r="C19" s="14">
        <v>70</v>
      </c>
      <c r="D19" s="14">
        <f>47970-845-465</f>
        <v>46660</v>
      </c>
      <c r="E19" s="14">
        <v>0</v>
      </c>
      <c r="F19" s="14">
        <v>0</v>
      </c>
      <c r="G19" s="14">
        <v>0</v>
      </c>
      <c r="H19" s="14">
        <v>3</v>
      </c>
      <c r="I19" s="14">
        <v>3</v>
      </c>
      <c r="J19" s="14">
        <v>300</v>
      </c>
      <c r="K19" s="14">
        <v>8</v>
      </c>
      <c r="L19" s="14">
        <v>8</v>
      </c>
      <c r="M19" s="14">
        <v>14188</v>
      </c>
      <c r="N19" s="14">
        <v>0</v>
      </c>
      <c r="O19" s="14">
        <v>0</v>
      </c>
      <c r="P19" s="14">
        <v>0</v>
      </c>
      <c r="Q19" s="14">
        <v>3</v>
      </c>
      <c r="R19" s="14">
        <v>3</v>
      </c>
      <c r="S19" s="14">
        <f>2937+2937-1891</f>
        <v>3983</v>
      </c>
      <c r="T19" s="14">
        <f t="shared" si="0"/>
        <v>65131</v>
      </c>
    </row>
    <row r="20" s="2" customFormat="1" ht="22.5" customHeight="1" spans="1:20">
      <c r="A20" s="15" t="s">
        <v>28</v>
      </c>
      <c r="B20" s="14">
        <f>SUM(B6:B19)</f>
        <v>311</v>
      </c>
      <c r="C20" s="14">
        <f t="shared" ref="C20:T20" si="1">SUM(C6:C19)</f>
        <v>516</v>
      </c>
      <c r="D20" s="14">
        <f t="shared" si="1"/>
        <v>332111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24</v>
      </c>
      <c r="I20" s="14">
        <f t="shared" si="1"/>
        <v>24</v>
      </c>
      <c r="J20" s="14">
        <f t="shared" si="1"/>
        <v>2400</v>
      </c>
      <c r="K20" s="14">
        <f t="shared" si="1"/>
        <v>57</v>
      </c>
      <c r="L20" s="14">
        <f t="shared" si="1"/>
        <v>57</v>
      </c>
      <c r="M20" s="14">
        <f t="shared" si="1"/>
        <v>90579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13</v>
      </c>
      <c r="R20" s="14">
        <f t="shared" si="1"/>
        <v>15</v>
      </c>
      <c r="S20" s="14">
        <f t="shared" si="1"/>
        <v>25890</v>
      </c>
      <c r="T20" s="14">
        <f t="shared" si="1"/>
        <v>450980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dataValidations count="6">
    <dataValidation type="list" allowBlank="1" sqref="B2">
      <formula1>[1]TOWN!#REF!</formula1>
    </dataValidation>
    <dataValidation type="list" allowBlank="1" sqref="C2">
      <formula1>[1]VILLAGE!#REF!</formula1>
    </dataValidation>
    <dataValidation type="list" allowBlank="1" sqref="D2">
      <formula1>[1]GRANTTYPE!#REF!</formula1>
    </dataValidation>
    <dataValidation type="list" allowBlank="1" sqref="F2">
      <formula1>[1]CARDTYPE!#REF!</formula1>
    </dataValidation>
    <dataValidation type="list" allowBlank="1" sqref="H2">
      <formula1>[1]BCLX!#REF!</formula1>
    </dataValidation>
    <dataValidation type="custom" allowBlank="1" showErrorMessage="1" errorTitle="提示" error="请输入不超过2位小数位的数字" sqref="M2">
      <formula1>TRUNC(M2,2)=M2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2026-05-09T01:01:57Z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