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汇总表" sheetId="3" r:id="rId1"/>
  </sheets>
  <definedNames>
    <definedName name="_xlnm._FilterDatabase" localSheetId="0" hidden="1">汇总表!$B$6:$B$19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<sst xmlns="http://schemas.openxmlformats.org/spreadsheetml/2006/main" count="44" uniqueCount="29">
  <si>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附件6</t>
  </si>
  <si>
    <t>2025年10月份城乡低保、特困、孤儿和低保高龄补贴资金拨付表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</si>
  <si>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</si>
  <si>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</si>
  <si>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</si>
  <si>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</si>
  <si>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</si>
  <si>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</si>
  <si>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</si>
  <si>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</si>
  <si>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</si>
  <si>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</si>
  <si>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</si>
  <si>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</si>
  <si>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</si>
  <si>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</si>
  <si>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</si>
  <si>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</si>
  <si>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</si>
  <si>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</si>
  <si>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</si>
  <si>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</si>
  <si>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</si>
  <si>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</si>
  <si>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</si>
  <si>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</si>
  <si>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</si>
  <si>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</si>
  <si>
    <t>盖德镇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</si>
</sst>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90" zoomScaleNormal="90" workbookViewId="0">
      <selection activeCell="A1" sqref="A1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9.44166666666667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1">
      <c r="A1" s="2" t="s">
        <v>0</v>
      </c>
    </row>
    <row r="2" ht="20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19">
      <c r="A3" s="4" t="s">
        <v>2</v>
      </c>
      <c r="B3" s="4"/>
      <c r="C3" s="4"/>
      <c r="D3" s="4"/>
      <c r="E3" s="5"/>
      <c r="F3" s="5"/>
      <c r="G3" s="5"/>
      <c r="H3" s="5"/>
      <c r="I3" s="10"/>
      <c r="J3" s="10"/>
      <c r="K3" s="10"/>
      <c r="L3" s="10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1" t="s">
        <v>7</v>
      </c>
      <c r="L4" s="11"/>
      <c r="M4" s="11"/>
      <c r="N4" s="11" t="s">
        <v>8</v>
      </c>
      <c r="O4" s="11"/>
      <c r="P4" s="11"/>
      <c r="Q4" s="6" t="s">
        <v>9</v>
      </c>
      <c r="R4" s="6"/>
      <c r="S4" s="6"/>
      <c r="T4" s="12" t="s">
        <v>10</v>
      </c>
    </row>
    <row r="5" s="1" customFormat="1" ht="36" customHeight="1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2"/>
    </row>
    <row r="6" s="1" customFormat="1" ht="22.5" customHeight="1" spans="1:20">
      <c r="A6" s="8" t="s">
        <v>14</v>
      </c>
      <c r="B6" s="8">
        <v>13</v>
      </c>
      <c r="C6" s="8">
        <v>16</v>
      </c>
      <c r="D6" s="8">
        <f>13971-4255+680+845</f>
        <v>11241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2</v>
      </c>
      <c r="L6" s="8">
        <v>2</v>
      </c>
      <c r="M6" s="8">
        <v>2608</v>
      </c>
      <c r="N6" s="8">
        <v>0</v>
      </c>
      <c r="O6" s="8">
        <v>0</v>
      </c>
      <c r="P6" s="8">
        <v>0</v>
      </c>
      <c r="Q6" s="8">
        <v>1</v>
      </c>
      <c r="R6" s="8">
        <v>1</v>
      </c>
      <c r="S6" s="8">
        <v>1891</v>
      </c>
      <c r="T6" s="8">
        <f>S6+P6+M6+J6+G6+D6</f>
        <v>15740</v>
      </c>
    </row>
    <row r="7" s="1" customFormat="1" ht="22.5" customHeight="1" spans="1:20">
      <c r="A7" s="8" t="s">
        <v>15</v>
      </c>
      <c r="B7" s="8">
        <v>7</v>
      </c>
      <c r="C7" s="8">
        <v>8</v>
      </c>
      <c r="D7" s="8">
        <v>5060</v>
      </c>
      <c r="E7" s="8">
        <v>0</v>
      </c>
      <c r="F7" s="8">
        <v>0</v>
      </c>
      <c r="G7" s="8">
        <v>0</v>
      </c>
      <c r="H7" s="8">
        <v>1</v>
      </c>
      <c r="I7" s="8">
        <v>1</v>
      </c>
      <c r="J7" s="8">
        <v>100</v>
      </c>
      <c r="K7" s="8">
        <v>1</v>
      </c>
      <c r="L7" s="8">
        <v>1</v>
      </c>
      <c r="M7" s="8">
        <v>1304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f t="shared" ref="T7:T23" si="0">S7+P7+M7+J7+G7+D7</f>
        <v>6464</v>
      </c>
    </row>
    <row r="8" s="1" customFormat="1" ht="22.5" customHeight="1" spans="1:20">
      <c r="A8" s="8" t="s">
        <v>16</v>
      </c>
      <c r="B8" s="8">
        <v>19</v>
      </c>
      <c r="C8" s="8">
        <v>28</v>
      </c>
      <c r="D8" s="8">
        <f>20255-745+845</f>
        <v>20355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7</v>
      </c>
      <c r="L8" s="8">
        <v>7</v>
      </c>
      <c r="M8" s="8">
        <f>11580+1304</f>
        <v>12884</v>
      </c>
      <c r="N8" s="8">
        <v>0</v>
      </c>
      <c r="O8" s="8">
        <v>0</v>
      </c>
      <c r="P8" s="8">
        <v>0</v>
      </c>
      <c r="Q8" s="8">
        <v>3</v>
      </c>
      <c r="R8" s="8">
        <v>5</v>
      </c>
      <c r="S8" s="8">
        <v>9455</v>
      </c>
      <c r="T8" s="8">
        <f t="shared" si="0"/>
        <v>42694</v>
      </c>
    </row>
    <row r="9" s="1" customFormat="1" ht="22.5" customHeight="1" spans="1:20">
      <c r="A9" s="8" t="s">
        <v>17</v>
      </c>
      <c r="B9" s="8">
        <v>7</v>
      </c>
      <c r="C9" s="8">
        <v>20</v>
      </c>
      <c r="D9" s="8">
        <f>12090-2080</f>
        <v>10010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7</v>
      </c>
      <c r="L9" s="8">
        <v>7</v>
      </c>
      <c r="M9" s="8">
        <f>5867+4730</f>
        <v>10597</v>
      </c>
      <c r="N9" s="8">
        <v>0</v>
      </c>
      <c r="O9" s="8">
        <v>0</v>
      </c>
      <c r="P9" s="8">
        <v>0</v>
      </c>
      <c r="Q9" s="8">
        <v>1</v>
      </c>
      <c r="R9" s="8">
        <v>1</v>
      </c>
      <c r="S9" s="8">
        <v>1406</v>
      </c>
      <c r="T9" s="8">
        <f t="shared" si="0"/>
        <v>22013</v>
      </c>
    </row>
    <row r="10" s="1" customFormat="1" ht="22.5" customHeight="1" spans="1:20">
      <c r="A10" s="8" t="s">
        <v>18</v>
      </c>
      <c r="B10" s="8">
        <v>17</v>
      </c>
      <c r="C10" s="8">
        <v>27</v>
      </c>
      <c r="D10" s="8">
        <f>21020-670-845</f>
        <v>19505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2</v>
      </c>
      <c r="L10" s="8">
        <v>2</v>
      </c>
      <c r="M10" s="8">
        <f>1304+1304</f>
        <v>2608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22413</v>
      </c>
    </row>
    <row r="11" s="1" customFormat="1" ht="22.5" customHeight="1" spans="1:20">
      <c r="A11" s="8" t="s">
        <v>19</v>
      </c>
      <c r="B11" s="8">
        <v>17</v>
      </c>
      <c r="C11" s="8">
        <v>30</v>
      </c>
      <c r="D11" s="8">
        <f>22296-3640</f>
        <v>18656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f t="shared" si="0"/>
        <v>18956</v>
      </c>
    </row>
    <row r="12" s="1" customFormat="1" ht="22.5" customHeight="1" spans="1:20">
      <c r="A12" s="8" t="s">
        <v>20</v>
      </c>
      <c r="B12" s="8">
        <v>42</v>
      </c>
      <c r="C12" s="8">
        <v>72</v>
      </c>
      <c r="D12" s="8">
        <f>50641-1690-1285</f>
        <v>47666</v>
      </c>
      <c r="E12" s="8">
        <v>0</v>
      </c>
      <c r="F12" s="8">
        <v>0</v>
      </c>
      <c r="G12" s="8">
        <v>0</v>
      </c>
      <c r="H12" s="8">
        <v>3</v>
      </c>
      <c r="I12" s="8">
        <v>3</v>
      </c>
      <c r="J12" s="8">
        <v>300</v>
      </c>
      <c r="K12" s="8">
        <v>2</v>
      </c>
      <c r="L12" s="8">
        <v>2</v>
      </c>
      <c r="M12" s="8">
        <v>2608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1891</v>
      </c>
      <c r="T12" s="8">
        <f t="shared" si="0"/>
        <v>52465</v>
      </c>
    </row>
    <row r="13" s="1" customFormat="1" ht="22.5" customHeight="1" spans="1:20">
      <c r="A13" s="8" t="s">
        <v>21</v>
      </c>
      <c r="B13" s="8">
        <v>24</v>
      </c>
      <c r="C13" s="8">
        <v>38</v>
      </c>
      <c r="D13" s="8">
        <f>29295-3680</f>
        <v>25615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</v>
      </c>
      <c r="L13" s="8">
        <v>6</v>
      </c>
      <c r="M13" s="8">
        <f>7094+1304+1304</f>
        <v>9702</v>
      </c>
      <c r="N13" s="8">
        <v>0</v>
      </c>
      <c r="O13" s="8">
        <v>0</v>
      </c>
      <c r="P13" s="8">
        <v>0</v>
      </c>
      <c r="Q13" s="8">
        <v>1</v>
      </c>
      <c r="R13" s="8">
        <v>1</v>
      </c>
      <c r="S13" s="8">
        <v>1891</v>
      </c>
      <c r="T13" s="8">
        <f t="shared" si="0"/>
        <v>37208</v>
      </c>
    </row>
    <row r="14" s="1" customFormat="1" ht="22.5" customHeight="1" spans="1:20">
      <c r="A14" s="8" t="s">
        <v>22</v>
      </c>
      <c r="B14" s="8">
        <v>41</v>
      </c>
      <c r="C14" s="8">
        <v>62</v>
      </c>
      <c r="D14" s="8">
        <f>45476-6420+1200-465</f>
        <v>39791</v>
      </c>
      <c r="E14" s="8">
        <v>0</v>
      </c>
      <c r="F14" s="8">
        <v>0</v>
      </c>
      <c r="G14" s="8">
        <v>0</v>
      </c>
      <c r="H14" s="8">
        <v>4</v>
      </c>
      <c r="I14" s="8">
        <v>4</v>
      </c>
      <c r="J14" s="8">
        <v>400</v>
      </c>
      <c r="K14" s="8">
        <v>9</v>
      </c>
      <c r="L14" s="8">
        <v>9</v>
      </c>
      <c r="M14" s="8">
        <v>13372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f t="shared" si="0"/>
        <v>53563</v>
      </c>
    </row>
    <row r="15" s="1" customFormat="1" ht="22.5" customHeight="1" spans="1:20">
      <c r="A15" s="8" t="s">
        <v>23</v>
      </c>
      <c r="B15" s="8">
        <v>13</v>
      </c>
      <c r="C15" s="8">
        <v>14</v>
      </c>
      <c r="D15" s="8">
        <v>10175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3</v>
      </c>
      <c r="L15" s="8">
        <v>3</v>
      </c>
      <c r="M15" s="8">
        <v>5790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3782</v>
      </c>
      <c r="T15" s="8">
        <f t="shared" si="0"/>
        <v>19947</v>
      </c>
    </row>
    <row r="16" s="1" customFormat="1" ht="22.5" customHeight="1" spans="1:20">
      <c r="A16" s="8" t="s">
        <v>24</v>
      </c>
      <c r="B16" s="8">
        <v>22</v>
      </c>
      <c r="C16" s="8">
        <v>30</v>
      </c>
      <c r="D16" s="8">
        <f>23506-740-1605</f>
        <v>21161</v>
      </c>
      <c r="E16" s="8">
        <v>0</v>
      </c>
      <c r="F16" s="8">
        <v>0</v>
      </c>
      <c r="G16" s="8">
        <v>0</v>
      </c>
      <c r="H16" s="8">
        <v>2</v>
      </c>
      <c r="I16" s="8">
        <v>2</v>
      </c>
      <c r="J16" s="8">
        <v>200</v>
      </c>
      <c r="K16" s="8">
        <v>6</v>
      </c>
      <c r="L16" s="8">
        <v>6</v>
      </c>
      <c r="M16" s="8">
        <v>7824</v>
      </c>
      <c r="N16" s="8">
        <v>0</v>
      </c>
      <c r="O16" s="8">
        <v>0</v>
      </c>
      <c r="P16" s="8">
        <v>0</v>
      </c>
      <c r="Q16" s="8">
        <v>1</v>
      </c>
      <c r="R16" s="8">
        <v>1</v>
      </c>
      <c r="S16" s="8">
        <v>1891</v>
      </c>
      <c r="T16" s="8">
        <f t="shared" si="0"/>
        <v>31076</v>
      </c>
    </row>
    <row r="17" s="1" customFormat="1" ht="22.5" customHeight="1" spans="1:20">
      <c r="A17" s="8" t="s">
        <v>25</v>
      </c>
      <c r="B17" s="8">
        <v>8</v>
      </c>
      <c r="C17" s="8">
        <v>13</v>
      </c>
      <c r="D17" s="8">
        <v>9440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9440</v>
      </c>
    </row>
    <row r="18" s="1" customFormat="1" ht="22.5" customHeight="1" spans="1:20">
      <c r="A18" s="8" t="s">
        <v>26</v>
      </c>
      <c r="B18" s="8">
        <v>21</v>
      </c>
      <c r="C18" s="8">
        <v>35</v>
      </c>
      <c r="D18" s="8">
        <f>26776-1450-1350</f>
        <v>23976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4</v>
      </c>
      <c r="L18" s="8">
        <v>4</v>
      </c>
      <c r="M18" s="8">
        <f>2608+2608</f>
        <v>5216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f t="shared" si="0"/>
        <v>29192</v>
      </c>
    </row>
    <row r="19" s="1" customFormat="1" ht="22.5" customHeight="1" spans="1:20">
      <c r="A19" s="8" t="s">
        <v>27</v>
      </c>
      <c r="B19" s="8">
        <v>40</v>
      </c>
      <c r="C19" s="8">
        <v>67</v>
      </c>
      <c r="D19" s="8">
        <f>48650-790-3015+845</f>
        <v>45690</v>
      </c>
      <c r="E19" s="8">
        <v>0</v>
      </c>
      <c r="F19" s="8">
        <v>0</v>
      </c>
      <c r="G19" s="8">
        <v>0</v>
      </c>
      <c r="H19" s="8">
        <v>3</v>
      </c>
      <c r="I19" s="8">
        <v>3</v>
      </c>
      <c r="J19" s="8">
        <v>300</v>
      </c>
      <c r="K19" s="8">
        <v>8</v>
      </c>
      <c r="L19" s="8">
        <v>8</v>
      </c>
      <c r="M19" s="8">
        <v>14188</v>
      </c>
      <c r="N19" s="8">
        <v>0</v>
      </c>
      <c r="O19" s="8">
        <v>0</v>
      </c>
      <c r="P19" s="8">
        <v>0</v>
      </c>
      <c r="Q19" s="8">
        <v>3</v>
      </c>
      <c r="R19" s="8">
        <v>3</v>
      </c>
      <c r="S19" s="8">
        <f>2937+2937-1891</f>
        <v>3983</v>
      </c>
      <c r="T19" s="8">
        <f t="shared" si="0"/>
        <v>64161</v>
      </c>
    </row>
    <row r="20" s="1" customFormat="1" ht="22.5" customHeight="1" spans="1:20">
      <c r="A20" s="9" t="s">
        <v>28</v>
      </c>
      <c r="B20" s="8">
        <f>SUM(B6:B19)</f>
        <v>291</v>
      </c>
      <c r="C20" s="8">
        <f t="shared" ref="C20:T20" si="1">SUM(C6:C19)</f>
        <v>460</v>
      </c>
      <c r="D20" s="8">
        <f t="shared" si="1"/>
        <v>308341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21</v>
      </c>
      <c r="I20" s="8">
        <f t="shared" si="1"/>
        <v>21</v>
      </c>
      <c r="J20" s="8">
        <f t="shared" si="1"/>
        <v>2100</v>
      </c>
      <c r="K20" s="8">
        <f t="shared" si="1"/>
        <v>57</v>
      </c>
      <c r="L20" s="8">
        <f t="shared" si="1"/>
        <v>57</v>
      </c>
      <c r="M20" s="8">
        <f t="shared" si="1"/>
        <v>88701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13</v>
      </c>
      <c r="R20" s="8">
        <f t="shared" si="1"/>
        <v>15</v>
      </c>
      <c r="S20" s="8">
        <f t="shared" si="1"/>
        <v>26190</v>
      </c>
      <c r="T20" s="8">
        <f t="shared" si="1"/>
        <v>425332</v>
      </c>
    </row>
  </sheetData>
  <mergeCells count="11"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地瓜</cp:lastModifiedBy>
  <dcterms:created xsi:type="dcterms:W3CDTF">2006-09-26T03:21:00Z</dcterms:created>
  <cp:lastPrinted>2024-10-20T22:41:00Z</cp:lastPrinted>
  <dcterms:modified xsi:type="dcterms:W3CDTF">2025-10-10T08:18:37Z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E37F227C23CAC2624158196898815415_42</vt:lpwstr>
  </property>
</Properties>
</file>